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A6F6D7E-888B-4D36-B3F2-39DF48E356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91029"/>
</workbook>
</file>

<file path=xl/calcChain.xml><?xml version="1.0" encoding="utf-8"?>
<calcChain xmlns="http://schemas.openxmlformats.org/spreadsheetml/2006/main">
  <c r="E16" i="26" l="1"/>
  <c r="D16" i="26"/>
  <c r="F10" i="27"/>
  <c r="F16" i="27" s="1"/>
  <c r="I10" i="27"/>
  <c r="R10" i="27" s="1"/>
  <c r="R16" i="27" s="1"/>
  <c r="L10" i="27"/>
  <c r="N10" i="27"/>
  <c r="N16" i="27" s="1"/>
  <c r="O10" i="27"/>
  <c r="O16" i="27" s="1"/>
  <c r="F12" i="27"/>
  <c r="G12" i="27" s="1"/>
  <c r="I12" i="27"/>
  <c r="R12" i="27" s="1"/>
  <c r="L12" i="27"/>
  <c r="N12" i="27"/>
  <c r="O12" i="27"/>
  <c r="P12" i="27" s="1"/>
  <c r="F14" i="27"/>
  <c r="G14" i="27" s="1"/>
  <c r="I14" i="27"/>
  <c r="R14" i="27" s="1"/>
  <c r="L14" i="27"/>
  <c r="N14" i="27"/>
  <c r="O14" i="27"/>
  <c r="P14" i="27"/>
  <c r="D16" i="27"/>
  <c r="E16" i="27"/>
  <c r="G16" i="27" s="1"/>
  <c r="M16" i="27"/>
  <c r="M19" i="27"/>
  <c r="P19" i="27"/>
  <c r="I10" i="26"/>
  <c r="R10" i="26" s="1"/>
  <c r="I12" i="26"/>
  <c r="R12" i="26" s="1"/>
  <c r="I14" i="26"/>
  <c r="R14" i="26" s="1"/>
  <c r="I10" i="3"/>
  <c r="I14" i="3"/>
  <c r="R14" i="3" s="1"/>
  <c r="I12" i="3"/>
  <c r="R12" i="3" s="1"/>
  <c r="F10" i="26"/>
  <c r="L10" i="26"/>
  <c r="N10" i="26"/>
  <c r="O10" i="26"/>
  <c r="P10" i="26" s="1"/>
  <c r="F12" i="26"/>
  <c r="G12" i="26"/>
  <c r="L12" i="26"/>
  <c r="N12" i="26"/>
  <c r="O12" i="26"/>
  <c r="P12" i="26" s="1"/>
  <c r="F14" i="26"/>
  <c r="G14" i="26"/>
  <c r="L14" i="26"/>
  <c r="N14" i="26"/>
  <c r="O14" i="26"/>
  <c r="P14" i="26"/>
  <c r="M16" i="26"/>
  <c r="N16" i="26"/>
  <c r="M19" i="26"/>
  <c r="P19" i="26"/>
  <c r="N10" i="3"/>
  <c r="N12" i="3"/>
  <c r="N14" i="3"/>
  <c r="E16" i="3"/>
  <c r="P19" i="3"/>
  <c r="M19" i="3"/>
  <c r="O14" i="3"/>
  <c r="P14" i="3" s="1"/>
  <c r="O12" i="3"/>
  <c r="P12" i="3"/>
  <c r="O10" i="3"/>
  <c r="P10" i="3"/>
  <c r="F14" i="3"/>
  <c r="G14" i="3" s="1"/>
  <c r="F12" i="3"/>
  <c r="G12" i="3" s="1"/>
  <c r="F10" i="3"/>
  <c r="M16" i="3"/>
  <c r="D16" i="3"/>
  <c r="L14" i="3"/>
  <c r="L12" i="3"/>
  <c r="L10" i="3"/>
  <c r="I16" i="27" l="1"/>
  <c r="P10" i="27"/>
  <c r="G10" i="27"/>
  <c r="I17" i="27"/>
  <c r="B19" i="27"/>
  <c r="L19" i="27" s="1"/>
  <c r="Q19" i="27" s="1"/>
  <c r="O16" i="26"/>
  <c r="P16" i="26"/>
  <c r="I16" i="26"/>
  <c r="I17" i="26" s="1"/>
  <c r="R16" i="26"/>
  <c r="R17" i="26" s="1"/>
  <c r="F16" i="26"/>
  <c r="G10" i="26"/>
  <c r="G16" i="26"/>
  <c r="F19" i="27"/>
  <c r="O16" i="3"/>
  <c r="N16" i="3"/>
  <c r="P16" i="3" s="1"/>
  <c r="I16" i="3"/>
  <c r="F16" i="3"/>
  <c r="G16" i="3" s="1"/>
  <c r="G10" i="3"/>
  <c r="R17" i="27"/>
  <c r="P16" i="27"/>
  <c r="R10" i="3"/>
  <c r="R16" i="3" s="1"/>
  <c r="O19" i="27" l="1"/>
  <c r="G19" i="27"/>
  <c r="F19" i="26"/>
  <c r="B19" i="26"/>
  <c r="N19" i="27"/>
  <c r="B19" i="3"/>
  <c r="F19" i="3"/>
  <c r="R17" i="3"/>
  <c r="I17" i="3"/>
  <c r="L19" i="3" s="1"/>
  <c r="Q19" i="3" s="1"/>
  <c r="O19" i="3"/>
  <c r="G19" i="3"/>
  <c r="L19" i="26" l="1"/>
  <c r="G19" i="26"/>
  <c r="O19" i="26"/>
  <c r="N19" i="3"/>
  <c r="N19" i="26" l="1"/>
  <c r="Q19" i="26"/>
</calcChain>
</file>

<file path=xl/sharedStrings.xml><?xml version="1.0" encoding="utf-8"?>
<sst xmlns="http://schemas.openxmlformats.org/spreadsheetml/2006/main" count="159" uniqueCount="50">
  <si>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</si>
  <si>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</si>
  <si>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</si>
  <si>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</si>
  <si>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</si>
  <si>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</si>
  <si>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</si>
  <si>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</si>
  <si>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</si>
  <si>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</si>
  <si>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</si>
  <si>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</si>
  <si>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</si>
  <si>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</si>
  <si>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</si>
  <si>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</si>
  <si>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</si>
  <si>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</si>
  <si>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</si>
  <si>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</si>
  <si>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</si>
  <si>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</si>
  <si>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</si>
  <si>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</si>
  <si>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</si>
  <si>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</si>
  <si>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</si>
  <si>
    <t>BEAUVAIS 1</t>
  </si>
  <si>
    <t>DOUAI</t>
  </si>
  <si>
    <t>RONCHIN</t>
  </si>
  <si>
    <t>LE PLARD YVES</t>
  </si>
  <si>
    <t>142862S</t>
  </si>
  <si>
    <t>CREDOT GERALD</t>
  </si>
  <si>
    <t>110380K</t>
  </si>
  <si>
    <t>PORQUIER GERARD</t>
  </si>
  <si>
    <t>142861R</t>
  </si>
  <si>
    <t>MALET PIERRE</t>
  </si>
  <si>
    <t>016572K</t>
  </si>
  <si>
    <t>GUILLERMO RENE</t>
  </si>
  <si>
    <t>157184C</t>
  </si>
  <si>
    <t>LORTHIOIR JEAN-LUC</t>
  </si>
  <si>
    <t>129054Q</t>
  </si>
  <si>
    <t>CAGNIONCLE GEORGES</t>
  </si>
  <si>
    <t>154063K</t>
  </si>
  <si>
    <t>COUTANT OLIVIER</t>
  </si>
  <si>
    <t>171740Z</t>
  </si>
  <si>
    <t>DEGRAVE FRANCK</t>
  </si>
  <si>
    <t>017119L</t>
  </si>
  <si>
    <t>ZANOTTI MICHEL</t>
  </si>
  <si>
    <t>158140R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</si>
</sst>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[$-40C]d\ mmmm\ yyyy;@"/>
    <numFmt numFmtId="167" formatCode="0.0"/>
  </numFmts>
  <fonts count="31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1" fontId="21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shrinkToFit="1"/>
    </xf>
    <xf numFmtId="1" fontId="4" fillId="2" borderId="19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>
          <a:extLst>
            <a:ext uri="{FF2B5EF4-FFF2-40B4-BE49-F238E27FC236}">
              <a16:creationId xmlns:a16="http://schemas.microsoft.com/office/drawing/2014/main" id="{00000000-0008-0000-02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>
          <a:extLst>
            <a:ext uri="{FF2B5EF4-FFF2-40B4-BE49-F238E27FC236}">
              <a16:creationId xmlns:a16="http://schemas.microsoft.com/office/drawing/2014/main" id="{00000000-0008-0000-02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showRowColHeaders="0" tabSelected="1" zoomScale="70" workbookViewId="0">
      <selection activeCell="C24" sqref="C24:F24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21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23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18</v>
      </c>
      <c r="K6" s="41"/>
      <c r="L6" s="41"/>
      <c r="M6" s="41"/>
      <c r="N6" s="41"/>
      <c r="O6" s="7"/>
      <c r="R6" s="23" t="s">
        <v>8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27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28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2.6</v>
      </c>
      <c r="B10" s="26" t="s">
        <v>30</v>
      </c>
      <c r="C10" s="81">
        <v>20</v>
      </c>
      <c r="D10" s="76">
        <v>6</v>
      </c>
      <c r="E10" s="76">
        <v>37</v>
      </c>
      <c r="F10" s="80">
        <f>IF(D10="","",IF(A10=3.1,D10,IF(A10=2.8,D10*0.86,IF(A10=2.6,D10*0.78))))</f>
        <v>4.68</v>
      </c>
      <c r="G10" s="70">
        <f>IF(D10="","",F10/E10)</f>
        <v>0.12648648648648647</v>
      </c>
      <c r="H10" s="76">
        <v>1</v>
      </c>
      <c r="I10" s="77">
        <f>IF(D10="","",IF(D10&lt;M10,0,IF(D10&gt;M10,2,1)))</f>
        <v>0</v>
      </c>
      <c r="J10" s="18"/>
      <c r="K10" s="26" t="s">
        <v>36</v>
      </c>
      <c r="L10" s="81">
        <f>C10</f>
        <v>20</v>
      </c>
      <c r="M10" s="76">
        <v>20</v>
      </c>
      <c r="N10" s="68">
        <f>IF(E10="","",E10)</f>
        <v>37</v>
      </c>
      <c r="O10" s="80">
        <f>IF(M10="","",IF(A10=3.1,M10,IF(A10=2.8,M10*0.86,IF(A10=2.6,M10*0.78))))</f>
        <v>15.600000000000001</v>
      </c>
      <c r="P10" s="70">
        <f>IF(M10="","",O10/N10)</f>
        <v>0.42162162162162165</v>
      </c>
      <c r="Q10" s="76">
        <v>3</v>
      </c>
      <c r="R10" s="77">
        <f>IF(I10="","",2-I10)</f>
        <v>2</v>
      </c>
    </row>
    <row r="11" spans="1:18" s="3" customFormat="1" ht="24.95" customHeight="1" x14ac:dyDescent="0.2">
      <c r="A11" s="73">
        <v>3.1</v>
      </c>
      <c r="B11" s="27" t="s">
        <v>31</v>
      </c>
      <c r="C11" s="74"/>
      <c r="D11" s="75"/>
      <c r="E11" s="75"/>
      <c r="F11" s="79"/>
      <c r="G11" s="71"/>
      <c r="H11" s="75"/>
      <c r="I11" s="72"/>
      <c r="J11" s="16"/>
      <c r="K11" s="27" t="s">
        <v>37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2.6</v>
      </c>
      <c r="B12" s="36" t="s">
        <v>32</v>
      </c>
      <c r="C12" s="60">
        <v>20</v>
      </c>
      <c r="D12" s="62">
        <v>20</v>
      </c>
      <c r="E12" s="62">
        <v>38</v>
      </c>
      <c r="F12" s="78">
        <f>IF(D12="","",IF(A12=3.1,D12,IF(A12=2.8,D12*0.86,IF(A12=2.6,D12*0.78))))</f>
        <v>15.600000000000001</v>
      </c>
      <c r="G12" s="64">
        <f>IF(D12="","",F12/E12)</f>
        <v>0.41052631578947374</v>
      </c>
      <c r="H12" s="62">
        <v>3</v>
      </c>
      <c r="I12" s="66">
        <f>IF(D12="","",IF(D12&lt;M12,0,IF(D12&gt;M12,2,1)))</f>
        <v>2</v>
      </c>
      <c r="J12" s="19"/>
      <c r="K12" s="28" t="s">
        <v>38</v>
      </c>
      <c r="L12" s="60">
        <f>C12</f>
        <v>20</v>
      </c>
      <c r="M12" s="62">
        <v>13</v>
      </c>
      <c r="N12" s="95">
        <f>IF(E12="","",E12)</f>
        <v>38</v>
      </c>
      <c r="O12" s="78">
        <f>IF(M12="","",IF(A12=3.1,M12,IF(A12=2.8,M12*0.86,IF(A12=2.6,M12*0.78))))</f>
        <v>10.14</v>
      </c>
      <c r="P12" s="64">
        <f>IF(M12="","",O12/N12)</f>
        <v>0.26684210526315794</v>
      </c>
      <c r="Q12" s="62">
        <v>2</v>
      </c>
      <c r="R12" s="66">
        <f>IF(I12="","",2-I12)</f>
        <v>0</v>
      </c>
    </row>
    <row r="13" spans="1:18" s="3" customFormat="1" ht="24.95" customHeight="1" x14ac:dyDescent="0.2">
      <c r="A13" s="73"/>
      <c r="B13" s="27" t="s">
        <v>33</v>
      </c>
      <c r="C13" s="74"/>
      <c r="D13" s="75"/>
      <c r="E13" s="75"/>
      <c r="F13" s="79"/>
      <c r="G13" s="71"/>
      <c r="H13" s="75"/>
      <c r="I13" s="72"/>
      <c r="J13" s="16"/>
      <c r="K13" s="27" t="s">
        <v>39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2.6</v>
      </c>
      <c r="B14" s="36" t="s">
        <v>34</v>
      </c>
      <c r="C14" s="60">
        <v>20</v>
      </c>
      <c r="D14" s="62">
        <v>18</v>
      </c>
      <c r="E14" s="62">
        <v>60</v>
      </c>
      <c r="F14" s="94">
        <f>IF(D14="","",IF(A14=3.1,D14,IF(A14=2.8,D14*0.86,IF(A14=2.6,D14*0.78))))</f>
        <v>14.040000000000001</v>
      </c>
      <c r="G14" s="64">
        <f>IF(D14="","",F14/E14)</f>
        <v>0.23400000000000001</v>
      </c>
      <c r="H14" s="62">
        <v>3</v>
      </c>
      <c r="I14" s="66">
        <f>IF(D14="","",IF(D14&lt;M14,0,IF(D14&gt;M14,2,1)))</f>
        <v>2</v>
      </c>
      <c r="J14" s="19"/>
      <c r="K14" s="28" t="s">
        <v>40</v>
      </c>
      <c r="L14" s="60">
        <f>C14</f>
        <v>20</v>
      </c>
      <c r="M14" s="62">
        <v>15</v>
      </c>
      <c r="N14" s="69">
        <f>IF(E14="","",E14)</f>
        <v>60</v>
      </c>
      <c r="O14" s="94">
        <f>IF(M14="","",IF(A14=3.1,M14,IF(A14=2.8,M14*0.86,IF(A14=2.6,M14*0.78))))</f>
        <v>11.700000000000001</v>
      </c>
      <c r="P14" s="64">
        <f>IF(M14="","",O14/N14)</f>
        <v>0.19500000000000001</v>
      </c>
      <c r="Q14" s="62">
        <v>2</v>
      </c>
      <c r="R14" s="66">
        <f>IF(I14="","",2-I14)</f>
        <v>0</v>
      </c>
    </row>
    <row r="15" spans="1:18" s="3" customFormat="1" ht="24.95" customHeight="1" thickBot="1" x14ac:dyDescent="0.25">
      <c r="A15" s="59"/>
      <c r="B15" s="27" t="s">
        <v>35</v>
      </c>
      <c r="C15" s="61"/>
      <c r="D15" s="63"/>
      <c r="E15" s="63"/>
      <c r="F15" s="79"/>
      <c r="G15" s="65"/>
      <c r="H15" s="63"/>
      <c r="I15" s="67"/>
      <c r="J15" s="17"/>
      <c r="K15" s="29" t="s">
        <v>41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44</v>
      </c>
      <c r="E16" s="45">
        <f>IF(E10="","",SUM(E10:E14))</f>
        <v>135</v>
      </c>
      <c r="F16" s="52">
        <f>IF(F10="","",SUM(F10:F14))</f>
        <v>34.32</v>
      </c>
      <c r="G16" s="46">
        <f>IF(E16="","",F16/E16)</f>
        <v>0.25422222222222224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48</v>
      </c>
      <c r="N16" s="45">
        <f>IF(N10="","",SUM(N10:N14))</f>
        <v>135</v>
      </c>
      <c r="O16" s="52">
        <f>IF(O10="","",SUM(O10:O14))</f>
        <v>37.440000000000005</v>
      </c>
      <c r="P16" s="46">
        <f>IF(N16="","",O16/N16)</f>
        <v>0.27733333333333338</v>
      </c>
      <c r="Q16" s="46"/>
      <c r="R16" s="51">
        <f>IF(R10="","",SUM(R10:R14))</f>
        <v>2</v>
      </c>
    </row>
    <row r="17" spans="1:19" s="2" customFormat="1" ht="50.1" customHeight="1" thickTop="1" x14ac:dyDescent="0.2">
      <c r="B17" s="42"/>
      <c r="C17" s="42"/>
      <c r="D17" s="42"/>
      <c r="E17" s="97" t="s">
        <v>22</v>
      </c>
      <c r="F17" s="97"/>
      <c r="G17" s="97"/>
      <c r="H17" s="98"/>
      <c r="I17" s="43">
        <f>IF(E16="","",IF(I16&gt;R16,2,IF(I16=R16,1,0)))</f>
        <v>2</v>
      </c>
      <c r="J17" s="42"/>
      <c r="K17" s="42"/>
      <c r="L17" s="42"/>
      <c r="M17" s="42"/>
      <c r="N17" s="97" t="s">
        <v>22</v>
      </c>
      <c r="O17" s="97"/>
      <c r="P17" s="97"/>
      <c r="Q17" s="98"/>
      <c r="R17" s="43">
        <f>IF(N16="","",IF(R16&gt;I16,2,IF(R16=I16,1,0)))</f>
        <v>0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BEAUVAIS 1</v>
      </c>
      <c r="C19" s="93"/>
      <c r="D19" s="93"/>
      <c r="E19" s="93"/>
      <c r="F19" s="32" t="str">
        <f>IF(D8="","",IF(I16=R16,"ET","BAT"))</f>
        <v>BAT</v>
      </c>
      <c r="G19" s="93" t="str">
        <f>IF(M8="","",IF(B19=D8,M8,D8))</f>
        <v>DOUAI</v>
      </c>
      <c r="H19" s="93"/>
      <c r="I19" s="93"/>
      <c r="J19" s="93"/>
      <c r="K19" s="9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 t="s">
        <v>48</v>
      </c>
      <c r="D24" s="87"/>
      <c r="E24" s="87"/>
      <c r="F24" s="87"/>
      <c r="G24" s="37"/>
      <c r="H24" s="25"/>
      <c r="I24" s="25"/>
      <c r="K24" s="24" t="s">
        <v>17</v>
      </c>
      <c r="L24" s="87" t="s">
        <v>36</v>
      </c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showGridLines="0" showRowColHeaders="0" zoomScale="70" workbookViewId="0">
      <selection activeCell="A8" sqref="A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21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23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18</v>
      </c>
      <c r="K6" s="41"/>
      <c r="L6" s="41"/>
      <c r="M6" s="41"/>
      <c r="N6" s="41"/>
      <c r="O6" s="7"/>
      <c r="R6" s="23" t="s">
        <v>9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29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28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2.6</v>
      </c>
      <c r="B10" s="26" t="s">
        <v>42</v>
      </c>
      <c r="C10" s="81">
        <v>20</v>
      </c>
      <c r="D10" s="76">
        <v>20</v>
      </c>
      <c r="E10" s="76">
        <v>50</v>
      </c>
      <c r="F10" s="80">
        <f>IF(D10="","",IF(A10=3.1,D10,IF(A10=2.8,D10*0.86,IF(A10=2.6,D10*0.78))))</f>
        <v>15.600000000000001</v>
      </c>
      <c r="G10" s="70">
        <f>IF(D10="","",F10/E10)</f>
        <v>0.31200000000000006</v>
      </c>
      <c r="H10" s="76">
        <v>3</v>
      </c>
      <c r="I10" s="77">
        <f>IF(D10="","",IF(D10&lt;M10,0,IF(D10&gt;M10,2,1)))</f>
        <v>1</v>
      </c>
      <c r="J10" s="18"/>
      <c r="K10" s="26" t="s">
        <v>36</v>
      </c>
      <c r="L10" s="81">
        <f>C10</f>
        <v>20</v>
      </c>
      <c r="M10" s="76">
        <v>20</v>
      </c>
      <c r="N10" s="68">
        <f>IF(E10="","",E10)</f>
        <v>50</v>
      </c>
      <c r="O10" s="80">
        <f>IF(M10="","",IF(A10=3.1,M10,IF(A10=2.8,M10*0.86,IF(A10=2.6,M10*0.78))))</f>
        <v>15.600000000000001</v>
      </c>
      <c r="P10" s="70">
        <f>IF(M10="","",O10/N10)</f>
        <v>0.31200000000000006</v>
      </c>
      <c r="Q10" s="76">
        <v>2</v>
      </c>
      <c r="R10" s="77">
        <f>IF(I10="","",2-I10)</f>
        <v>1</v>
      </c>
    </row>
    <row r="11" spans="1:18" s="3" customFormat="1" ht="24.95" customHeight="1" x14ac:dyDescent="0.2">
      <c r="A11" s="73">
        <v>3.1</v>
      </c>
      <c r="B11" s="27" t="s">
        <v>43</v>
      </c>
      <c r="C11" s="74"/>
      <c r="D11" s="75"/>
      <c r="E11" s="75"/>
      <c r="F11" s="79"/>
      <c r="G11" s="71"/>
      <c r="H11" s="75"/>
      <c r="I11" s="72"/>
      <c r="J11" s="16"/>
      <c r="K11" s="27" t="s">
        <v>37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2.6</v>
      </c>
      <c r="B12" s="36" t="s">
        <v>44</v>
      </c>
      <c r="C12" s="60">
        <v>20</v>
      </c>
      <c r="D12" s="62">
        <v>20</v>
      </c>
      <c r="E12" s="62">
        <v>50</v>
      </c>
      <c r="F12" s="78">
        <f>IF(D12="","",IF(A12=3.1,D12,IF(A12=2.8,D12*0.86,IF(A12=2.6,D12*0.78))))</f>
        <v>15.600000000000001</v>
      </c>
      <c r="G12" s="64">
        <f>IF(D12="","",F12/E12)</f>
        <v>0.31200000000000006</v>
      </c>
      <c r="H12" s="62">
        <v>2</v>
      </c>
      <c r="I12" s="66">
        <f>IF(D12="","",IF(D12&lt;M12,0,IF(D12&gt;M12,2,1)))</f>
        <v>2</v>
      </c>
      <c r="J12" s="19"/>
      <c r="K12" s="28" t="s">
        <v>38</v>
      </c>
      <c r="L12" s="60">
        <f>C12</f>
        <v>20</v>
      </c>
      <c r="M12" s="62">
        <v>17</v>
      </c>
      <c r="N12" s="95">
        <f>IF(E12="","",E12)</f>
        <v>50</v>
      </c>
      <c r="O12" s="78">
        <f>IF(M12="","",IF(A12=3.1,M12,IF(A12=2.8,M12*0.86,IF(A12=2.6,M12*0.78))))</f>
        <v>13.26</v>
      </c>
      <c r="P12" s="64">
        <f>IF(M12="","",O12/N12)</f>
        <v>0.26519999999999999</v>
      </c>
      <c r="Q12" s="62">
        <v>3</v>
      </c>
      <c r="R12" s="66">
        <f>IF(I12="","",2-I12)</f>
        <v>0</v>
      </c>
    </row>
    <row r="13" spans="1:18" s="3" customFormat="1" ht="24.95" customHeight="1" x14ac:dyDescent="0.2">
      <c r="A13" s="73"/>
      <c r="B13" s="27" t="s">
        <v>45</v>
      </c>
      <c r="C13" s="74"/>
      <c r="D13" s="75"/>
      <c r="E13" s="75"/>
      <c r="F13" s="79"/>
      <c r="G13" s="71"/>
      <c r="H13" s="75"/>
      <c r="I13" s="72"/>
      <c r="J13" s="16"/>
      <c r="K13" s="27" t="s">
        <v>39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2.6</v>
      </c>
      <c r="B14" s="36" t="s">
        <v>46</v>
      </c>
      <c r="C14" s="60">
        <v>20</v>
      </c>
      <c r="D14" s="62">
        <v>15</v>
      </c>
      <c r="E14" s="62">
        <v>51</v>
      </c>
      <c r="F14" s="94">
        <f>IF(D14="","",IF(A14=3.1,D14,IF(A14=2.8,D14*0.86,IF(A14=2.6,D14*0.78))))</f>
        <v>11.700000000000001</v>
      </c>
      <c r="G14" s="64">
        <f>IF(D14="","",F14/E14)</f>
        <v>0.22941176470588237</v>
      </c>
      <c r="H14" s="62">
        <v>2</v>
      </c>
      <c r="I14" s="66">
        <f>IF(D14="","",IF(D14&lt;M14,0,IF(D14&gt;M14,2,1)))</f>
        <v>0</v>
      </c>
      <c r="J14" s="19"/>
      <c r="K14" s="28" t="s">
        <v>40</v>
      </c>
      <c r="L14" s="60">
        <f>C14</f>
        <v>20</v>
      </c>
      <c r="M14" s="62">
        <v>20</v>
      </c>
      <c r="N14" s="69">
        <f>IF(E14="","",E14)</f>
        <v>51</v>
      </c>
      <c r="O14" s="94">
        <f>IF(M14="","",IF(A14=3.1,M14,IF(A14=2.8,M14*0.86,IF(A14=2.6,M14*0.78))))</f>
        <v>15.600000000000001</v>
      </c>
      <c r="P14" s="64">
        <f>IF(M14="","",O14/N14)</f>
        <v>0.30588235294117649</v>
      </c>
      <c r="Q14" s="62">
        <v>3</v>
      </c>
      <c r="R14" s="66">
        <f>IF(I14="","",2-I14)</f>
        <v>2</v>
      </c>
    </row>
    <row r="15" spans="1:18" s="3" customFormat="1" ht="24.95" customHeight="1" thickBot="1" x14ac:dyDescent="0.25">
      <c r="A15" s="59"/>
      <c r="B15" s="27" t="s">
        <v>47</v>
      </c>
      <c r="C15" s="61"/>
      <c r="D15" s="63"/>
      <c r="E15" s="63"/>
      <c r="F15" s="79"/>
      <c r="G15" s="65"/>
      <c r="H15" s="63"/>
      <c r="I15" s="67"/>
      <c r="J15" s="17"/>
      <c r="K15" s="29" t="s">
        <v>41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55</v>
      </c>
      <c r="E16" s="45">
        <f>IF(E10="","",SUM(E10:E14))</f>
        <v>151</v>
      </c>
      <c r="F16" s="52">
        <f>IF(F10="","",SUM(F10:F14))</f>
        <v>42.900000000000006</v>
      </c>
      <c r="G16" s="46">
        <f>IF(E16="","",F16/E16)</f>
        <v>0.2841059602649007</v>
      </c>
      <c r="H16" s="46"/>
      <c r="I16" s="51">
        <f>IF(I10="","",SUM(I10:I14))</f>
        <v>3</v>
      </c>
      <c r="J16" s="20"/>
      <c r="K16" s="44" t="s">
        <v>2</v>
      </c>
      <c r="L16" s="47"/>
      <c r="M16" s="45">
        <f>IF(M10="","",SUM(M10:M14))</f>
        <v>57</v>
      </c>
      <c r="N16" s="45">
        <f>IF(N10="","",SUM(N10:N14))</f>
        <v>151</v>
      </c>
      <c r="O16" s="52">
        <f>IF(O10="","",SUM(O10:O14))</f>
        <v>44.46</v>
      </c>
      <c r="P16" s="46">
        <f>IF(N16="","",O16/N16)</f>
        <v>0.29443708609271524</v>
      </c>
      <c r="Q16" s="46"/>
      <c r="R16" s="51">
        <f>IF(R10="","",SUM(R10:R14))</f>
        <v>3</v>
      </c>
    </row>
    <row r="17" spans="1:19" s="2" customFormat="1" ht="50.1" customHeight="1" thickTop="1" x14ac:dyDescent="0.2">
      <c r="B17" s="42"/>
      <c r="C17" s="42"/>
      <c r="D17" s="42"/>
      <c r="E17" s="97" t="s">
        <v>22</v>
      </c>
      <c r="F17" s="97"/>
      <c r="G17" s="97"/>
      <c r="H17" s="98"/>
      <c r="I17" s="43">
        <f>IF(E16="","",IF(I16&gt;R16,2,IF(I16=R16,1,0)))</f>
        <v>1</v>
      </c>
      <c r="J17" s="42"/>
      <c r="K17" s="42"/>
      <c r="L17" s="42"/>
      <c r="M17" s="42"/>
      <c r="N17" s="97" t="s">
        <v>22</v>
      </c>
      <c r="O17" s="97"/>
      <c r="P17" s="97"/>
      <c r="Q17" s="98"/>
      <c r="R17" s="43">
        <f>IF(N16="","",IF(R16&gt;I16,2,IF(R16=I16,1,0)))</f>
        <v>1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RONCHIN</v>
      </c>
      <c r="C19" s="93"/>
      <c r="D19" s="93"/>
      <c r="E19" s="93"/>
      <c r="F19" s="32" t="str">
        <f>IF(D8="","",IF(I16=R16,"ET","BAT"))</f>
        <v>ET</v>
      </c>
      <c r="G19" s="93" t="str">
        <f>IF(M8="","",IF(B19=D8,M8,D8))</f>
        <v>DOUAI</v>
      </c>
      <c r="H19" s="93"/>
      <c r="I19" s="93"/>
      <c r="J19" s="93"/>
      <c r="K19" s="93"/>
      <c r="L19" s="34">
        <f>IF(D8="","",IF(B19=D8,I17,R17))</f>
        <v>1</v>
      </c>
      <c r="M19" s="32" t="str">
        <f>IF(D8="","","à")</f>
        <v>à</v>
      </c>
      <c r="N19" s="34">
        <f>IF(D8="","",IF(L19=I17,R17,I17))</f>
        <v>1</v>
      </c>
      <c r="O19" s="48">
        <f>IF(D8="","",IF(B19=D8,I16,R16))</f>
        <v>3</v>
      </c>
      <c r="P19" s="49" t="str">
        <f>IF(D8="","","P.M. à")</f>
        <v>P.M. à</v>
      </c>
      <c r="Q19" s="50">
        <f>IF(D8="","",IF(L19=I17,R16,I16))</f>
        <v>3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 t="s">
        <v>46</v>
      </c>
      <c r="D24" s="87"/>
      <c r="E24" s="87"/>
      <c r="F24" s="87"/>
      <c r="G24" s="37"/>
      <c r="H24" s="25"/>
      <c r="I24" s="25"/>
      <c r="K24" s="24" t="s">
        <v>17</v>
      </c>
      <c r="L24" s="87" t="s">
        <v>36</v>
      </c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mergeCells count="64"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"/>
  <sheetViews>
    <sheetView showGridLines="0" showRowColHeaders="0" zoomScale="70" workbookViewId="0">
      <selection activeCell="A8" sqref="A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21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23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18</v>
      </c>
      <c r="K6" s="41"/>
      <c r="L6" s="41"/>
      <c r="M6" s="41"/>
      <c r="N6" s="41"/>
      <c r="O6" s="7"/>
      <c r="R6" s="23" t="s">
        <v>10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29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27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2.6</v>
      </c>
      <c r="B10" s="26" t="s">
        <v>42</v>
      </c>
      <c r="C10" s="81">
        <v>20</v>
      </c>
      <c r="D10" s="76">
        <v>20</v>
      </c>
      <c r="E10" s="76">
        <v>54</v>
      </c>
      <c r="F10" s="80">
        <f>IF(D10="","",IF(A10=3.1,D10,IF(A10=2.8,D10*0.86,IF(A10=2.6,D10*0.78))))</f>
        <v>15.600000000000001</v>
      </c>
      <c r="G10" s="70">
        <f>IF(D10="","",F10/E10)</f>
        <v>0.28888888888888892</v>
      </c>
      <c r="H10" s="76">
        <v>2</v>
      </c>
      <c r="I10" s="77">
        <f>IF(D10="","",IF(D10&lt;M10,0,IF(D10&gt;M10,2,1)))</f>
        <v>2</v>
      </c>
      <c r="J10" s="18"/>
      <c r="K10" s="26" t="s">
        <v>48</v>
      </c>
      <c r="L10" s="81">
        <f>C10</f>
        <v>20</v>
      </c>
      <c r="M10" s="76">
        <v>12</v>
      </c>
      <c r="N10" s="68">
        <f>IF(E10="","",E10)</f>
        <v>54</v>
      </c>
      <c r="O10" s="80">
        <f>IF(M10="","",IF(A10=3.1,M10,IF(A10=2.8,M10*0.86,IF(A10=2.6,M10*0.78))))</f>
        <v>9.36</v>
      </c>
      <c r="P10" s="70">
        <f>IF(M10="","",O10/N10)</f>
        <v>0.17333333333333331</v>
      </c>
      <c r="Q10" s="76">
        <v>2</v>
      </c>
      <c r="R10" s="77">
        <f>IF(I10="","",2-I10)</f>
        <v>0</v>
      </c>
    </row>
    <row r="11" spans="1:18" s="3" customFormat="1" ht="24.95" customHeight="1" x14ac:dyDescent="0.2">
      <c r="A11" s="73">
        <v>3.1</v>
      </c>
      <c r="B11" s="27" t="s">
        <v>43</v>
      </c>
      <c r="C11" s="74"/>
      <c r="D11" s="75"/>
      <c r="E11" s="75"/>
      <c r="F11" s="79"/>
      <c r="G11" s="71"/>
      <c r="H11" s="75"/>
      <c r="I11" s="72"/>
      <c r="J11" s="16"/>
      <c r="K11" s="27" t="s">
        <v>49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2.6</v>
      </c>
      <c r="B12" s="36" t="s">
        <v>44</v>
      </c>
      <c r="C12" s="60">
        <v>20</v>
      </c>
      <c r="D12" s="62">
        <v>20</v>
      </c>
      <c r="E12" s="62">
        <v>30</v>
      </c>
      <c r="F12" s="78">
        <f>IF(D12="","",IF(A12=3.1,D12,IF(A12=2.8,D12*0.86,IF(A12=2.6,D12*0.78))))</f>
        <v>15.600000000000001</v>
      </c>
      <c r="G12" s="64">
        <f>IF(D12="","",F12/E12)</f>
        <v>0.52</v>
      </c>
      <c r="H12" s="62">
        <v>6</v>
      </c>
      <c r="I12" s="66">
        <f>IF(D12="","",IF(D12&lt;M12,0,IF(D12&gt;M12,2,1)))</f>
        <v>2</v>
      </c>
      <c r="J12" s="19"/>
      <c r="K12" s="28" t="s">
        <v>32</v>
      </c>
      <c r="L12" s="60">
        <f>C12</f>
        <v>20</v>
      </c>
      <c r="M12" s="62">
        <v>11</v>
      </c>
      <c r="N12" s="95">
        <f>IF(E12="","",E12)</f>
        <v>30</v>
      </c>
      <c r="O12" s="78">
        <f>IF(M12="","",IF(A12=3.1,M12,IF(A12=2.8,M12*0.86,IF(A12=2.6,M12*0.78))))</f>
        <v>8.58</v>
      </c>
      <c r="P12" s="64">
        <f>IF(M12="","",O12/N12)</f>
        <v>0.28599999999999998</v>
      </c>
      <c r="Q12" s="62">
        <v>2</v>
      </c>
      <c r="R12" s="66">
        <f>IF(I12="","",2-I12)</f>
        <v>0</v>
      </c>
    </row>
    <row r="13" spans="1:18" s="3" customFormat="1" ht="24.95" customHeight="1" x14ac:dyDescent="0.2">
      <c r="A13" s="73"/>
      <c r="B13" s="27" t="s">
        <v>45</v>
      </c>
      <c r="C13" s="74"/>
      <c r="D13" s="75"/>
      <c r="E13" s="75"/>
      <c r="F13" s="79"/>
      <c r="G13" s="71"/>
      <c r="H13" s="75"/>
      <c r="I13" s="72"/>
      <c r="J13" s="16"/>
      <c r="K13" s="27" t="s">
        <v>33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2.6</v>
      </c>
      <c r="B14" s="36" t="s">
        <v>46</v>
      </c>
      <c r="C14" s="60">
        <v>20</v>
      </c>
      <c r="D14" s="62">
        <v>10</v>
      </c>
      <c r="E14" s="62">
        <v>51</v>
      </c>
      <c r="F14" s="94">
        <f>IF(D14="","",IF(A14=3.1,D14,IF(A14=2.8,D14*0.86,IF(A14=2.6,D14*0.78))))</f>
        <v>7.8000000000000007</v>
      </c>
      <c r="G14" s="64">
        <f>IF(D14="","",F14/E14)</f>
        <v>0.15294117647058825</v>
      </c>
      <c r="H14" s="62">
        <v>2</v>
      </c>
      <c r="I14" s="66">
        <f>IF(D14="","",IF(D14&lt;M14,0,IF(D14&gt;M14,2,1)))</f>
        <v>0</v>
      </c>
      <c r="J14" s="19"/>
      <c r="K14" s="28" t="s">
        <v>34</v>
      </c>
      <c r="L14" s="60">
        <f>C14</f>
        <v>20</v>
      </c>
      <c r="M14" s="62">
        <v>20</v>
      </c>
      <c r="N14" s="69">
        <f>IF(E14="","",E14)</f>
        <v>51</v>
      </c>
      <c r="O14" s="94">
        <f>IF(M14="","",IF(A14=3.1,M14,IF(A14=2.8,M14*0.86,IF(A14=2.6,M14*0.78))))</f>
        <v>15.600000000000001</v>
      </c>
      <c r="P14" s="64">
        <f>IF(M14="","",O14/N14)</f>
        <v>0.30588235294117649</v>
      </c>
      <c r="Q14" s="62">
        <v>3</v>
      </c>
      <c r="R14" s="66">
        <f>IF(I14="","",2-I14)</f>
        <v>2</v>
      </c>
    </row>
    <row r="15" spans="1:18" s="3" customFormat="1" ht="24.95" customHeight="1" thickBot="1" x14ac:dyDescent="0.25">
      <c r="A15" s="59"/>
      <c r="B15" s="27" t="s">
        <v>47</v>
      </c>
      <c r="C15" s="61"/>
      <c r="D15" s="63"/>
      <c r="E15" s="63"/>
      <c r="F15" s="79"/>
      <c r="G15" s="65"/>
      <c r="H15" s="63"/>
      <c r="I15" s="67"/>
      <c r="J15" s="17"/>
      <c r="K15" s="29" t="s">
        <v>35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50</v>
      </c>
      <c r="E16" s="45">
        <f>IF(E10="","",SUM(E10:E14))</f>
        <v>135</v>
      </c>
      <c r="F16" s="52">
        <f>IF(F10="","",SUM(F10:F14))</f>
        <v>39</v>
      </c>
      <c r="G16" s="46">
        <f>IF(E16="","",F16/E16)</f>
        <v>0.28888888888888886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43</v>
      </c>
      <c r="N16" s="45">
        <f>IF(N10="","",SUM(N10:N14))</f>
        <v>135</v>
      </c>
      <c r="O16" s="52">
        <f>IF(O10="","",SUM(O10:O14))</f>
        <v>33.54</v>
      </c>
      <c r="P16" s="46">
        <f>IF(N16="","",O16/N16)</f>
        <v>0.24844444444444444</v>
      </c>
      <c r="Q16" s="46"/>
      <c r="R16" s="51">
        <f>IF(R10="","",SUM(R10:R14))</f>
        <v>2</v>
      </c>
    </row>
    <row r="17" spans="1:19" s="2" customFormat="1" ht="50.1" customHeight="1" thickTop="1" x14ac:dyDescent="0.2">
      <c r="B17" s="42"/>
      <c r="C17" s="42"/>
      <c r="D17" s="42"/>
      <c r="E17" s="97" t="s">
        <v>22</v>
      </c>
      <c r="F17" s="97"/>
      <c r="G17" s="97"/>
      <c r="H17" s="98"/>
      <c r="I17" s="43">
        <f>IF(E16="","",IF(I16&gt;R16,2,IF(I16=R16,1,0)))</f>
        <v>2</v>
      </c>
      <c r="J17" s="42"/>
      <c r="K17" s="42"/>
      <c r="L17" s="42"/>
      <c r="M17" s="42"/>
      <c r="N17" s="97" t="s">
        <v>22</v>
      </c>
      <c r="O17" s="97"/>
      <c r="P17" s="97"/>
      <c r="Q17" s="98"/>
      <c r="R17" s="43">
        <f>IF(N16="","",IF(R16&gt;I16,2,IF(R16=I16,1,0)))</f>
        <v>0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RONCHIN</v>
      </c>
      <c r="C19" s="93"/>
      <c r="D19" s="93"/>
      <c r="E19" s="93"/>
      <c r="F19" s="32" t="str">
        <f>IF(D8="","",IF(I16=R16,"ET","BAT"))</f>
        <v>BAT</v>
      </c>
      <c r="G19" s="93" t="str">
        <f>IF(M8="","",IF(B19=D8,M8,D8))</f>
        <v>BEAUVAIS 1</v>
      </c>
      <c r="H19" s="93"/>
      <c r="I19" s="93"/>
      <c r="J19" s="93"/>
      <c r="K19" s="9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 t="s">
        <v>46</v>
      </c>
      <c r="D24" s="87"/>
      <c r="E24" s="87"/>
      <c r="F24" s="87"/>
      <c r="G24" s="37"/>
      <c r="H24" s="25"/>
      <c r="I24" s="25"/>
      <c r="K24" s="24" t="s">
        <v>17</v>
      </c>
      <c r="L24" s="87" t="s">
        <v>48</v>
      </c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2023-01-29T15:22:13Z</cp:lastPrinted>
  <dcterms:created xsi:type="dcterms:W3CDTF">2000-12-02T20:13:56Z</dcterms:created>
  <dcterms:modified xsi:type="dcterms:W3CDTF">2023-01-29T20:06:28Z</dcterms:modified>
</cp:coreProperties>
</file>